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rcem-my.sharepoint.com/personal/sid_draper_rcem_ac_uk/Documents/Documents/RCEM Documents/Documents070621/DocsWorkforce/"/>
    </mc:Choice>
  </mc:AlternateContent>
  <xr:revisionPtr revIDLastSave="0" documentId="8_{70553202-3243-4FEA-882A-C7665E8A69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2" r:id="rId1"/>
    <sheet name="Sustainability &amp; cover calc" sheetId="1" r:id="rId2"/>
    <sheet name="Example from our ED" sheetId="6" r:id="rId3"/>
  </sheets>
  <externalReferences>
    <externalReference r:id="rId4"/>
  </externalReferences>
  <definedNames>
    <definedName name="Alao_July">'[1]Raw rota'!$G$8:$G$259</definedName>
    <definedName name="Alao_Sep">'[1]Raw rota'!$G$261:$G$512</definedName>
    <definedName name="Belsham_July">'[1]Raw rota'!$H$8:$H$259</definedName>
    <definedName name="Belsham_Sep">'[1]Raw rota'!$H$261:$H$512</definedName>
    <definedName name="bin">'[1]Raw rota'!$AA$8:$AA$77</definedName>
    <definedName name="Boon_July">'[1]Raw rota'!$F$8:$F$259</definedName>
    <definedName name="Boon_Sep">'[1]Raw rota'!$F$261:$F$512</definedName>
    <definedName name="Bruijns_Nov">'[1]Raw rota'!$E$401:$E$512</definedName>
    <definedName name="codes">'[1]Raw rota'!$X$7:$AA$57</definedName>
    <definedName name="data">'[1]Raw rota'!$E$8:$O$909</definedName>
    <definedName name="Grant_July">'[1]Raw rota'!$O$8:$O$259</definedName>
    <definedName name="Grant_Sep">'[1]Raw rota'!$O$261:$O$512</definedName>
    <definedName name="Guly_July">'[1]Raw rota'!$E$8:$E$95</definedName>
    <definedName name="Hicks_July">'[1]Raw rota'!$K$8:$K$259</definedName>
    <definedName name="Hicks_Sep">'[1]Raw rota'!$K$261:$K$512</definedName>
    <definedName name="Higgi_July">'[1]Raw rota'!$I$8:$I$259</definedName>
    <definedName name="Higgi_Sep">'[1]Raw rota'!$I$261:$I$512</definedName>
    <definedName name="Horne_July">'[1]Raw rota'!$L$8:$L$259</definedName>
    <definedName name="Horne_Sep">'[1]Raw rota'!$L$261:$L$512</definedName>
    <definedName name="Kehoe_July">'[1]Raw rota'!$M$8:$M$259</definedName>
    <definedName name="Kehoe_Sep">'[1]Raw rota'!$M$261:$M$512</definedName>
    <definedName name="Locum_July">'[1]Raw rota'!$E$96:$E$259</definedName>
    <definedName name="Locum_Sep">'[1]Raw rota'!$E$261:$E$400</definedName>
    <definedName name="Milligan_July">'[1]Raw rota'!$N$36:$N$259</definedName>
    <definedName name="Milligan_Sep">'[1]Raw rota'!$N$261:$N$404</definedName>
    <definedName name="Performance">'[1]Raw rota'!$Z$133:$AM$197</definedName>
    <definedName name="Smith_July">'[1]Raw rota'!$J$8:$J$288</definedName>
    <definedName name="Smith_Sep">'[1]Raw rota'!$J$261:$J$512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7" i="6" l="1"/>
  <c r="J37" i="6" s="1"/>
  <c r="H37" i="6"/>
  <c r="F37" i="6"/>
  <c r="G37" i="6" s="1"/>
  <c r="I6" i="6"/>
  <c r="E27" i="6" s="1"/>
  <c r="D37" i="6"/>
  <c r="B37" i="6"/>
  <c r="C37" i="6"/>
  <c r="I28" i="6"/>
  <c r="J28" i="6" s="1"/>
  <c r="H28" i="6"/>
  <c r="F28" i="6"/>
  <c r="D28" i="6"/>
  <c r="B28" i="6"/>
  <c r="C28" i="6" s="1"/>
  <c r="I27" i="6"/>
  <c r="J27" i="6" s="1"/>
  <c r="H27" i="6"/>
  <c r="F27" i="6"/>
  <c r="D27" i="6"/>
  <c r="B27" i="6"/>
  <c r="C27" i="6" s="1"/>
  <c r="I26" i="6"/>
  <c r="J26" i="6" s="1"/>
  <c r="H26" i="6"/>
  <c r="F26" i="6"/>
  <c r="D26" i="6"/>
  <c r="E26" i="6" s="1"/>
  <c r="B26" i="6"/>
  <c r="C26" i="6" s="1"/>
  <c r="I25" i="6"/>
  <c r="J25" i="6"/>
  <c r="H25" i="6"/>
  <c r="F25" i="6"/>
  <c r="G25" i="6" s="1"/>
  <c r="D25" i="6"/>
  <c r="B25" i="6"/>
  <c r="C25" i="6"/>
  <c r="I24" i="6"/>
  <c r="J24" i="6" s="1"/>
  <c r="H24" i="6"/>
  <c r="F24" i="6"/>
  <c r="D24" i="6"/>
  <c r="B24" i="6"/>
  <c r="C24" i="6" s="1"/>
  <c r="I23" i="6"/>
  <c r="J23" i="6" s="1"/>
  <c r="H23" i="6"/>
  <c r="F23" i="6"/>
  <c r="D23" i="6"/>
  <c r="B23" i="6"/>
  <c r="C23" i="6" s="1"/>
  <c r="I22" i="6"/>
  <c r="J22" i="6" s="1"/>
  <c r="H22" i="6"/>
  <c r="F22" i="6"/>
  <c r="D22" i="6"/>
  <c r="E22" i="6" s="1"/>
  <c r="B22" i="6"/>
  <c r="C22" i="6" s="1"/>
  <c r="I21" i="6"/>
  <c r="J21" i="6"/>
  <c r="H21" i="6"/>
  <c r="F21" i="6"/>
  <c r="G21" i="6" s="1"/>
  <c r="D21" i="6"/>
  <c r="B21" i="6"/>
  <c r="C21" i="6"/>
  <c r="I20" i="6"/>
  <c r="J20" i="6" s="1"/>
  <c r="H20" i="6"/>
  <c r="F20" i="6"/>
  <c r="D20" i="6"/>
  <c r="B20" i="6"/>
  <c r="C20" i="6" s="1"/>
  <c r="I19" i="6"/>
  <c r="J19" i="6" s="1"/>
  <c r="H19" i="6"/>
  <c r="F19" i="6"/>
  <c r="D19" i="6"/>
  <c r="B19" i="6"/>
  <c r="C19" i="6" s="1"/>
  <c r="I18" i="6"/>
  <c r="J18" i="6" s="1"/>
  <c r="H18" i="6"/>
  <c r="F18" i="6"/>
  <c r="D18" i="6"/>
  <c r="E18" i="6" s="1"/>
  <c r="B18" i="6"/>
  <c r="C18" i="6" s="1"/>
  <c r="I17" i="6"/>
  <c r="J17" i="6"/>
  <c r="H17" i="6"/>
  <c r="F17" i="6"/>
  <c r="G17" i="6" s="1"/>
  <c r="D17" i="6"/>
  <c r="B17" i="6"/>
  <c r="C17" i="6"/>
  <c r="I16" i="6"/>
  <c r="J16" i="6" s="1"/>
  <c r="H16" i="6"/>
  <c r="F16" i="6"/>
  <c r="D16" i="6"/>
  <c r="B16" i="6"/>
  <c r="C16" i="6" s="1"/>
  <c r="I15" i="6"/>
  <c r="J15" i="6" s="1"/>
  <c r="H15" i="6"/>
  <c r="F15" i="6"/>
  <c r="D15" i="6"/>
  <c r="B15" i="6"/>
  <c r="C15" i="6" s="1"/>
  <c r="I14" i="6"/>
  <c r="J14" i="6" s="1"/>
  <c r="H14" i="6"/>
  <c r="F14" i="6"/>
  <c r="D14" i="6"/>
  <c r="E14" i="6" s="1"/>
  <c r="B14" i="6"/>
  <c r="C14" i="6" s="1"/>
  <c r="I13" i="6"/>
  <c r="J13" i="6"/>
  <c r="H13" i="6"/>
  <c r="F13" i="6"/>
  <c r="G13" i="6" s="1"/>
  <c r="D13" i="6"/>
  <c r="B13" i="6"/>
  <c r="C13" i="6"/>
  <c r="I12" i="6"/>
  <c r="J12" i="6" s="1"/>
  <c r="H12" i="6"/>
  <c r="F12" i="6"/>
  <c r="D12" i="6"/>
  <c r="B12" i="6"/>
  <c r="C12" i="6" s="1"/>
  <c r="E7" i="6"/>
  <c r="E6" i="6"/>
  <c r="E5" i="6"/>
  <c r="F12" i="1"/>
  <c r="I12" i="1"/>
  <c r="D12" i="1"/>
  <c r="B12" i="1"/>
  <c r="C12" i="1" s="1"/>
  <c r="I37" i="1"/>
  <c r="J37" i="1"/>
  <c r="H37" i="1"/>
  <c r="F37" i="1"/>
  <c r="D37" i="1"/>
  <c r="I6" i="1"/>
  <c r="E27" i="1" s="1"/>
  <c r="B37" i="1"/>
  <c r="C37" i="1"/>
  <c r="I28" i="1"/>
  <c r="J28" i="1" s="1"/>
  <c r="H28" i="1"/>
  <c r="F28" i="1"/>
  <c r="G28" i="1"/>
  <c r="D28" i="1"/>
  <c r="B28" i="1"/>
  <c r="C28" i="1" s="1"/>
  <c r="I27" i="1"/>
  <c r="J27" i="1" s="1"/>
  <c r="H27" i="1"/>
  <c r="F27" i="1"/>
  <c r="G27" i="1" s="1"/>
  <c r="D27" i="1"/>
  <c r="B27" i="1"/>
  <c r="C27" i="1" s="1"/>
  <c r="I26" i="1"/>
  <c r="J26" i="1" s="1"/>
  <c r="H26" i="1"/>
  <c r="F26" i="1"/>
  <c r="G26" i="1" s="1"/>
  <c r="D26" i="1"/>
  <c r="B26" i="1"/>
  <c r="C26" i="1" s="1"/>
  <c r="I25" i="1"/>
  <c r="J25" i="1"/>
  <c r="H25" i="1"/>
  <c r="F25" i="1"/>
  <c r="D25" i="1"/>
  <c r="E25" i="1"/>
  <c r="B25" i="1"/>
  <c r="C25" i="1" s="1"/>
  <c r="I24" i="1"/>
  <c r="J24" i="1" s="1"/>
  <c r="H24" i="1"/>
  <c r="F24" i="1"/>
  <c r="D24" i="1"/>
  <c r="E24" i="1" s="1"/>
  <c r="B24" i="1"/>
  <c r="C24" i="1" s="1"/>
  <c r="I23" i="1"/>
  <c r="J23" i="1"/>
  <c r="H23" i="1"/>
  <c r="F23" i="1"/>
  <c r="G23" i="1" s="1"/>
  <c r="D23" i="1"/>
  <c r="E23" i="1" s="1"/>
  <c r="B23" i="1"/>
  <c r="C23" i="1" s="1"/>
  <c r="I22" i="1"/>
  <c r="J22" i="1" s="1"/>
  <c r="H22" i="1"/>
  <c r="F22" i="1"/>
  <c r="G22" i="1"/>
  <c r="D22" i="1"/>
  <c r="B22" i="1"/>
  <c r="C22" i="1" s="1"/>
  <c r="I21" i="1"/>
  <c r="J21" i="1" s="1"/>
  <c r="H21" i="1"/>
  <c r="F21" i="1"/>
  <c r="D21" i="1"/>
  <c r="B21" i="1"/>
  <c r="C21" i="1" s="1"/>
  <c r="I20" i="1"/>
  <c r="J20" i="1" s="1"/>
  <c r="H20" i="1"/>
  <c r="F20" i="1"/>
  <c r="G20" i="1" s="1"/>
  <c r="D20" i="1"/>
  <c r="E20" i="1" s="1"/>
  <c r="B20" i="1"/>
  <c r="C20" i="1"/>
  <c r="I19" i="1"/>
  <c r="J19" i="1" s="1"/>
  <c r="H19" i="1"/>
  <c r="F19" i="1"/>
  <c r="D19" i="1"/>
  <c r="E19" i="1" s="1"/>
  <c r="B19" i="1"/>
  <c r="C19" i="1"/>
  <c r="I18" i="1"/>
  <c r="J18" i="1" s="1"/>
  <c r="H18" i="1"/>
  <c r="F18" i="1"/>
  <c r="D18" i="1"/>
  <c r="E18" i="1" s="1"/>
  <c r="B18" i="1"/>
  <c r="C18" i="1" s="1"/>
  <c r="I17" i="1"/>
  <c r="J17" i="1"/>
  <c r="H17" i="1"/>
  <c r="F17" i="1"/>
  <c r="D17" i="1"/>
  <c r="E17" i="1"/>
  <c r="B17" i="1"/>
  <c r="C17" i="1" s="1"/>
  <c r="I16" i="1"/>
  <c r="J16" i="1" s="1"/>
  <c r="H16" i="1"/>
  <c r="F16" i="1"/>
  <c r="D16" i="1"/>
  <c r="E16" i="1" s="1"/>
  <c r="B16" i="1"/>
  <c r="C16" i="1" s="1"/>
  <c r="I15" i="1"/>
  <c r="J15" i="1"/>
  <c r="H15" i="1"/>
  <c r="F15" i="1"/>
  <c r="G15" i="1" s="1"/>
  <c r="D15" i="1"/>
  <c r="E15" i="1" s="1"/>
  <c r="B15" i="1"/>
  <c r="C15" i="1" s="1"/>
  <c r="I14" i="1"/>
  <c r="J14" i="1" s="1"/>
  <c r="H14" i="1"/>
  <c r="F14" i="1"/>
  <c r="G14" i="1"/>
  <c r="D14" i="1"/>
  <c r="B14" i="1"/>
  <c r="C14" i="1" s="1"/>
  <c r="I13" i="1"/>
  <c r="J13" i="1" s="1"/>
  <c r="H13" i="1"/>
  <c r="F13" i="1"/>
  <c r="G13" i="1" s="1"/>
  <c r="D13" i="1"/>
  <c r="B13" i="1"/>
  <c r="C13" i="1" s="1"/>
  <c r="J12" i="1"/>
  <c r="H12" i="1"/>
  <c r="E7" i="1"/>
  <c r="E6" i="1"/>
  <c r="E5" i="1"/>
  <c r="G21" i="1"/>
  <c r="G37" i="1"/>
  <c r="G15" i="6" l="1"/>
  <c r="G16" i="6"/>
  <c r="E17" i="6"/>
  <c r="E23" i="6"/>
  <c r="G27" i="6"/>
  <c r="G28" i="6"/>
  <c r="E37" i="6"/>
  <c r="G12" i="1"/>
  <c r="E12" i="6"/>
  <c r="G22" i="6"/>
  <c r="E24" i="6"/>
  <c r="G12" i="6"/>
  <c r="E13" i="6"/>
  <c r="E19" i="6"/>
  <c r="G23" i="6"/>
  <c r="G24" i="6"/>
  <c r="E25" i="6"/>
  <c r="G16" i="1"/>
  <c r="G24" i="1"/>
  <c r="E28" i="1"/>
  <c r="G18" i="6"/>
  <c r="E20" i="6"/>
  <c r="G17" i="1"/>
  <c r="E15" i="6"/>
  <c r="G19" i="6"/>
  <c r="G20" i="6"/>
  <c r="E21" i="6"/>
  <c r="E13" i="1"/>
  <c r="E14" i="1"/>
  <c r="G18" i="1"/>
  <c r="G19" i="1"/>
  <c r="E21" i="1"/>
  <c r="E22" i="1"/>
  <c r="E37" i="1"/>
  <c r="G14" i="6"/>
  <c r="E16" i="6"/>
  <c r="G26" i="6"/>
  <c r="E28" i="6"/>
  <c r="E12" i="1"/>
  <c r="E26" i="1"/>
  <c r="G25" i="1"/>
</calcChain>
</file>

<file path=xl/sharedStrings.xml><?xml version="1.0" encoding="utf-8"?>
<sst xmlns="http://schemas.openxmlformats.org/spreadsheetml/2006/main" count="68" uniqueCount="39">
  <si>
    <t>Agreed limits</t>
  </si>
  <si>
    <t>Night shifts per year</t>
  </si>
  <si>
    <t>Number of very late or overnight shifts per year</t>
    <phoneticPr fontId="4" type="noConversion"/>
  </si>
  <si>
    <t>Number of weekend days in a year</t>
    <phoneticPr fontId="4" type="noConversion"/>
  </si>
  <si>
    <t>Weekend duties per year</t>
  </si>
  <si>
    <t>Number of  late, evening, or nights per year</t>
    <phoneticPr fontId="4" type="noConversion"/>
  </si>
  <si>
    <t>Number of weekdays in a year</t>
    <phoneticPr fontId="4" type="noConversion"/>
  </si>
  <si>
    <t>Weekday lates until 0000</t>
    <phoneticPr fontId="4" type="noConversion"/>
  </si>
  <si>
    <t>Number of weekend, bank holiday, evening or night shifts per year</t>
    <phoneticPr fontId="4" type="noConversion"/>
  </si>
  <si>
    <t>Number of bank holidays in a year</t>
    <phoneticPr fontId="4" type="noConversion"/>
  </si>
  <si>
    <t>Weekday shifts past 1800</t>
  </si>
  <si>
    <t>Bank holidays per year</t>
    <phoneticPr fontId="4" type="noConversion"/>
  </si>
  <si>
    <t>Number on rota</t>
  </si>
  <si>
    <t>Weekend duties offered</t>
    <phoneticPr fontId="4" type="noConversion"/>
  </si>
  <si>
    <t>Number on per weekend</t>
  </si>
  <si>
    <t>Weekday lates offered</t>
    <phoneticPr fontId="4" type="noConversion"/>
  </si>
  <si>
    <t>Number on per weekday night until 0000</t>
    <phoneticPr fontId="4" type="noConversion"/>
  </si>
  <si>
    <t>Weekdays evenings/lates offered</t>
  </si>
  <si>
    <t>Number on per evening/late</t>
  </si>
  <si>
    <t>Nights covered</t>
  </si>
  <si>
    <t>Bank holidays offered</t>
    <phoneticPr fontId="4" type="noConversion"/>
  </si>
  <si>
    <t>Number on per bank holiday</t>
    <phoneticPr fontId="4" type="noConversion"/>
  </si>
  <si>
    <t>Number on full rota</t>
  </si>
  <si>
    <t>Number on evenings and weekends but no lates or on calls</t>
  </si>
  <si>
    <t>Number contributing to bank holidays</t>
  </si>
  <si>
    <t>Sustainability and cover calculator</t>
  </si>
  <si>
    <t>Calculations underpinning night / evening / weekend / bank holiday working</t>
  </si>
  <si>
    <t>Local application</t>
  </si>
  <si>
    <t>Weekend shift = one shift NOT one weekend</t>
  </si>
  <si>
    <t>Nights = programmed nights</t>
  </si>
  <si>
    <t>Ian Higginson</t>
  </si>
  <si>
    <t>Handy sustainability and cover calculator</t>
  </si>
  <si>
    <t xml:space="preserve">The answers need some simple translation: e.g. 1.2 consultants per weekday late shift means 6 shifts are covered per week, ie one day when you are doubled up. </t>
  </si>
  <si>
    <t>Giving for your ED:</t>
  </si>
  <si>
    <t>Happy to answer any queries or take feedback / improvements / corrections, please contact through Lulu Wray or Service Design and Delivery Committee at CEM</t>
  </si>
  <si>
    <t>This spreadsheet is designed to calculate how much out of hours and weekend / bank holiday cover you can sustainably provide within the numbers you have on a particular rota</t>
  </si>
  <si>
    <t>You need to agree what is sustainable given your local circumstances. You also need to know how many of you there are providing out of hours cover</t>
  </si>
  <si>
    <t>You then input these figures into the spreadshhet where indicated, and can see what cover can be offered on each weekday late, weekend, and bank holiday</t>
  </si>
  <si>
    <t>I've put in an example from our ED at the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</si>
</sst>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0" xfId="0" applyFill="1"/>
    <xf numFmtId="0" fontId="5" fillId="0" borderId="0" xfId="0" applyFont="1" applyFill="1" applyAlignment="1">
      <alignment horizontal="left"/>
    </xf>
    <xf numFmtId="2" fontId="5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0" fontId="6" fillId="0" borderId="0" xfId="0" applyFont="1"/>
    <xf numFmtId="164" fontId="5" fillId="0" borderId="0" xfId="0" applyNumberFormat="1" applyFont="1" applyAlignment="1">
      <alignment horizontal="left"/>
    </xf>
    <xf numFmtId="0" fontId="7" fillId="0" borderId="0" xfId="4"/>
  </cellXfs>
  <cellStyles count="5">
    <cellStyle name="Followed Hyperlink" xfId="3" builtinId="9" hidden="1"/>
    <cellStyle name="Hyperlink" xfId="2" builtinId="8" hidden="1"/>
    <cellStyle name="Hyperlink" xfId="4" builtinId="8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215900</xdr:colOff>
      <xdr:row>3</xdr:row>
      <xdr:rowOff>139700</xdr:rowOff>
    </xdr:from>
    <xdr:to>
      <xdr:col>4</xdr:col>
      <xdr:colOff>609600</xdr:colOff>
      <xdr:row>9</xdr:row>
      <xdr:rowOff>12700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749800" y="736600"/>
          <a:ext cx="1930400" cy="838200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100"/>
            <a:t>Enter how many overnight,</a:t>
          </a:r>
          <a:r>
            <a:rPr lang="en-US" sz="1100" baseline="0"/>
            <a:t> weekend, weekday lates, and bank holidays you will each work per year</a:t>
          </a:r>
          <a:endParaRPr lang="en-US" sz="1100"/>
        </a:p>
      </xdr:txBody>
    </xdr:sp>
    <xdr:clientData/>
  </xdr:twoCellAnchor>
  <xdr:twoCellAnchor>
    <xdr:from>
      <xdr:col>4</xdr:col>
      <xdr:colOff>533400</xdr:colOff>
      <xdr:row>28</xdr:row>
      <xdr:rowOff>165100</xdr:rowOff>
    </xdr:from>
    <xdr:to>
      <xdr:col>4</xdr:col>
      <xdr:colOff>2463800</xdr:colOff>
      <xdr:row>33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04000" y="5080000"/>
          <a:ext cx="1930400" cy="838200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100"/>
            <a:t>Enter how many colleagues</a:t>
          </a:r>
          <a:r>
            <a:rPr lang="en-US" sz="1100" baseline="0"/>
            <a:t>  participate in each element of your cover</a:t>
          </a:r>
          <a:endParaRPr lang="en-US" sz="1100"/>
        </a:p>
      </xdr:txBody>
    </xdr:sp>
    <xdr:clientData/>
  </xdr:twoCellAnchor>
  <xdr:twoCellAnchor>
    <xdr:from>
      <xdr:col>2</xdr:col>
      <xdr:colOff>1549400</xdr:colOff>
      <xdr:row>6</xdr:row>
      <xdr:rowOff>63500</xdr:rowOff>
    </xdr:from>
    <xdr:to>
      <xdr:col>3</xdr:col>
      <xdr:colOff>215900</xdr:colOff>
      <xdr:row>6</xdr:row>
      <xdr:rowOff>127000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stCxn id="2" idx="1"/>
        </xdr:cNvCxnSpPr>
      </xdr:nvCxnSpPr>
      <xdr:spPr>
        <a:xfrm flipH="1">
          <a:off x="4343400" y="1155700"/>
          <a:ext cx="406400" cy="63500"/>
        </a:xfrm>
        <a:prstGeom prst="line">
          <a:avLst/>
        </a:prstGeom>
        <a:ln>
          <a:tailEnd type="triangle" w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</xdr:colOff>
      <xdr:row>31</xdr:row>
      <xdr:rowOff>76200</xdr:rowOff>
    </xdr:from>
    <xdr:to>
      <xdr:col>4</xdr:col>
      <xdr:colOff>533400</xdr:colOff>
      <xdr:row>33</xdr:row>
      <xdr:rowOff>88900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stCxn id="3" idx="1"/>
        </xdr:cNvCxnSpPr>
      </xdr:nvCxnSpPr>
      <xdr:spPr>
        <a:xfrm flipH="1">
          <a:off x="6083300" y="5499100"/>
          <a:ext cx="520700" cy="3556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215900</xdr:colOff>
      <xdr:row>3</xdr:row>
      <xdr:rowOff>139700</xdr:rowOff>
    </xdr:from>
    <xdr:to>
      <xdr:col>4</xdr:col>
      <xdr:colOff>1968500</xdr:colOff>
      <xdr:row>9</xdr:row>
      <xdr:rowOff>12700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749800" y="736600"/>
          <a:ext cx="3289300" cy="838200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100"/>
            <a:t>We have agreed</a:t>
          </a:r>
          <a:r>
            <a:rPr lang="en-US" sz="1100" baseline="0"/>
            <a:t> limits for sustainable working: 15 weekend shifts per year, 2 bank holidays, and 30 lates or evenings, with 24 of those full lates and the rest evening shifts until 2215</a:t>
          </a:r>
          <a:endParaRPr lang="en-US" sz="1100"/>
        </a:p>
      </xdr:txBody>
    </xdr:sp>
    <xdr:clientData/>
  </xdr:twoCellAnchor>
  <xdr:twoCellAnchor>
    <xdr:from>
      <xdr:col>4</xdr:col>
      <xdr:colOff>533400</xdr:colOff>
      <xdr:row>28</xdr:row>
      <xdr:rowOff>165100</xdr:rowOff>
    </xdr:from>
    <xdr:to>
      <xdr:col>4</xdr:col>
      <xdr:colOff>2476500</xdr:colOff>
      <xdr:row>34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604000" y="5080000"/>
          <a:ext cx="1943100" cy="1016000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100"/>
            <a:t>We have 16 colleagues, but</a:t>
          </a:r>
          <a:r>
            <a:rPr lang="en-US" sz="1100" baseline="0"/>
            <a:t> with part-timers and military only 13.8 contributing to out-of-hours work. One of these does not do lates / on calls</a:t>
          </a:r>
          <a:endParaRPr lang="en-US" sz="1100"/>
        </a:p>
      </xdr:txBody>
    </xdr:sp>
    <xdr:clientData/>
  </xdr:twoCellAnchor>
  <xdr:twoCellAnchor>
    <xdr:from>
      <xdr:col>2</xdr:col>
      <xdr:colOff>1549400</xdr:colOff>
      <xdr:row>6</xdr:row>
      <xdr:rowOff>63500</xdr:rowOff>
    </xdr:from>
    <xdr:to>
      <xdr:col>3</xdr:col>
      <xdr:colOff>215900</xdr:colOff>
      <xdr:row>6</xdr:row>
      <xdr:rowOff>127000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stCxn id="2" idx="1"/>
        </xdr:cNvCxnSpPr>
      </xdr:nvCxnSpPr>
      <xdr:spPr>
        <a:xfrm flipH="1">
          <a:off x="4343400" y="1155700"/>
          <a:ext cx="406400" cy="63500"/>
        </a:xfrm>
        <a:prstGeom prst="line">
          <a:avLst/>
        </a:prstGeom>
        <a:ln>
          <a:tailEnd type="triangle" w="lg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</xdr:colOff>
      <xdr:row>32</xdr:row>
      <xdr:rowOff>0</xdr:rowOff>
    </xdr:from>
    <xdr:to>
      <xdr:col>4</xdr:col>
      <xdr:colOff>533400</xdr:colOff>
      <xdr:row>33</xdr:row>
      <xdr:rowOff>88900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>
          <a:stCxn id="3" idx="1"/>
        </xdr:cNvCxnSpPr>
      </xdr:nvCxnSpPr>
      <xdr:spPr>
        <a:xfrm flipH="1">
          <a:off x="6083300" y="5588000"/>
          <a:ext cx="520700" cy="2667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1447800</xdr:colOff>
      <xdr:row>38</xdr:row>
      <xdr:rowOff>12700</xdr:rowOff>
    </xdr:from>
    <xdr:to>
      <xdr:col>5</xdr:col>
      <xdr:colOff>190500</xdr:colOff>
      <xdr:row>46</xdr:row>
      <xdr:rowOff>76200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pSpPr/>
      </xdr:nvGrpSpPr>
      <xdr:grpSpPr>
        <a:xfrm>
          <a:off x="5314950" y="6423025"/>
          <a:ext cx="2419350" cy="1358900"/>
          <a:chOff x="6019800" y="6946900"/>
          <a:chExt cx="2832100" cy="1308100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019800" y="7340600"/>
            <a:ext cx="2832100" cy="914400"/>
          </a:xfrm>
          <a:prstGeom prst="rect">
            <a:avLst/>
          </a:prstGeom>
          <a:ln/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We can deliver 2</a:t>
            </a:r>
            <a:r>
              <a:rPr lang="en-US" sz="1100" baseline="0"/>
              <a:t> consultants every weekend day,  up to 6 shifts per week until 0000,  up to 9  weekday shifts in total per week beyond 1800, and 4 consultants every bank holiday</a:t>
            </a:r>
            <a:endParaRPr lang="en-US" sz="1100"/>
          </a:p>
        </xdr:txBody>
      </xdr:sp>
      <xdr:cxnSp macro="">
        <xdr:nvCxnSpPr>
          <xdr:cNvPr id="9" name="Straight Arrow Connector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CxnSpPr/>
        </xdr:nvCxnSpPr>
        <xdr:spPr>
          <a:xfrm flipH="1" flipV="1">
            <a:off x="6210300" y="7010400"/>
            <a:ext cx="533400" cy="304800"/>
          </a:xfrm>
          <a:prstGeom prst="straightConnector1">
            <a:avLst/>
          </a:prstGeom>
          <a:ln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Arrow Connector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CxnSpPr/>
        </xdr:nvCxnSpPr>
        <xdr:spPr>
          <a:xfrm flipH="1" flipV="1">
            <a:off x="6819900" y="6972300"/>
            <a:ext cx="342900" cy="330200"/>
          </a:xfrm>
          <a:prstGeom prst="straightConnector1">
            <a:avLst/>
          </a:prstGeom>
          <a:ln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Arrow Connector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CxnSpPr/>
        </xdr:nvCxnSpPr>
        <xdr:spPr>
          <a:xfrm flipV="1">
            <a:off x="7816850" y="6959600"/>
            <a:ext cx="361950" cy="330200"/>
          </a:xfrm>
          <a:prstGeom prst="straightConnector1">
            <a:avLst/>
          </a:prstGeom>
          <a:ln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Arrow Connector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CxnSpPr/>
        </xdr:nvCxnSpPr>
        <xdr:spPr>
          <a:xfrm flipV="1">
            <a:off x="8305800" y="6946900"/>
            <a:ext cx="431800" cy="355600"/>
          </a:xfrm>
          <a:prstGeom prst="straightConnector1">
            <a:avLst/>
          </a:prstGeom>
          <a:ln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MTEMP\Downloads\Master%20rota%202011_12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ro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ulu.Wray@collemergencymed.ac.uk" TargetMode="External"/><Relationship Id="rId3" Type="http://schemas.openxmlformats.org/officeDocument/2006/relationships/hyperlink" Target="mailto:Lulu.Wray@collemergencymed.ac.uk" TargetMode="External"/><Relationship Id="rId7" Type="http://schemas.openxmlformats.org/officeDocument/2006/relationships/hyperlink" Target="mailto:Lulu.Wray@collemergencymed.ac.uk" TargetMode="External"/><Relationship Id="rId2" Type="http://schemas.openxmlformats.org/officeDocument/2006/relationships/hyperlink" Target="mailto:Lulu.Wray@collemergencymed.ac.uk" TargetMode="External"/><Relationship Id="rId1" Type="http://schemas.openxmlformats.org/officeDocument/2006/relationships/hyperlink" Target="mailto:Lulu.Wray@collemergencymed.ac.uk" TargetMode="External"/><Relationship Id="rId6" Type="http://schemas.openxmlformats.org/officeDocument/2006/relationships/hyperlink" Target="mailto:Lulu.Wray@collemergencymed.ac.uk" TargetMode="External"/><Relationship Id="rId5" Type="http://schemas.openxmlformats.org/officeDocument/2006/relationships/hyperlink" Target="mailto:Lulu.Wray@collemergencymed.ac.uk" TargetMode="External"/><Relationship Id="rId4" Type="http://schemas.openxmlformats.org/officeDocument/2006/relationships/hyperlink" Target="mailto:Lulu.Wray@collemergencymed.ac.uk" TargetMode="External"/><Relationship Id="rId9" Type="http://schemas.openxmlformats.org/officeDocument/2006/relationships/hyperlink" Target="mailto:Lulu.Wray@collemergencymed.ac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4"/>
  <sheetViews>
    <sheetView tabSelected="1" workbookViewId="0">
      <selection activeCell="G23" sqref="G23"/>
    </sheetView>
  </sheetViews>
  <sheetFormatPr defaultColWidth="11.42578125" defaultRowHeight="12.75" x14ac:dyDescent="0.2"/>
  <sheetData>
    <row r="2" spans="1:9" ht="23.25" x14ac:dyDescent="0.35">
      <c r="A2" s="1" t="s">
        <v>31</v>
      </c>
    </row>
    <row r="4" spans="1:9" x14ac:dyDescent="0.2">
      <c r="A4" t="s">
        <v>35</v>
      </c>
    </row>
    <row r="5" spans="1:9" x14ac:dyDescent="0.2">
      <c r="A5" t="s">
        <v>36</v>
      </c>
    </row>
    <row r="6" spans="1:9" x14ac:dyDescent="0.2">
      <c r="A6" t="s">
        <v>37</v>
      </c>
    </row>
    <row r="7" spans="1:9" x14ac:dyDescent="0.2">
      <c r="A7" t="s">
        <v>32</v>
      </c>
    </row>
    <row r="8" spans="1:9" x14ac:dyDescent="0.2">
      <c r="A8" t="s">
        <v>38</v>
      </c>
    </row>
    <row r="10" spans="1:9" x14ac:dyDescent="0.2">
      <c r="A10" t="s">
        <v>28</v>
      </c>
    </row>
    <row r="11" spans="1:9" x14ac:dyDescent="0.2">
      <c r="A11" t="s">
        <v>29</v>
      </c>
    </row>
    <row r="13" spans="1:9" x14ac:dyDescent="0.2">
      <c r="A13" t="s">
        <v>30</v>
      </c>
    </row>
    <row r="14" spans="1:9" x14ac:dyDescent="0.2">
      <c r="A14" s="20" t="s">
        <v>34</v>
      </c>
      <c r="B14" s="20"/>
      <c r="C14" s="20"/>
      <c r="D14" s="20"/>
      <c r="E14" s="20"/>
      <c r="F14" s="20"/>
      <c r="G14" s="20"/>
      <c r="H14" s="20"/>
      <c r="I14" s="20"/>
    </row>
  </sheetData>
  <hyperlinks>
    <hyperlink ref="A14" r:id="rId1" display="Happy to answer any queries or take feedback / improvements / corrections, please contact through Lulu Wray at CEM" xr:uid="{00000000-0004-0000-0000-000000000000}"/>
    <hyperlink ref="B14" r:id="rId2" display="mailto:Lulu.Wray@collemergencymed.ac.uk" xr:uid="{00000000-0004-0000-0000-000001000000}"/>
    <hyperlink ref="C14" r:id="rId3" display="mailto:Lulu.Wray@collemergencymed.ac.uk" xr:uid="{00000000-0004-0000-0000-000002000000}"/>
    <hyperlink ref="D14" r:id="rId4" display="mailto:Lulu.Wray@collemergencymed.ac.uk" xr:uid="{00000000-0004-0000-0000-000003000000}"/>
    <hyperlink ref="E14" r:id="rId5" display="mailto:Lulu.Wray@collemergencymed.ac.uk" xr:uid="{00000000-0004-0000-0000-000004000000}"/>
    <hyperlink ref="F14" r:id="rId6" display="mailto:Lulu.Wray@collemergencymed.ac.uk" xr:uid="{00000000-0004-0000-0000-000005000000}"/>
    <hyperlink ref="G14" r:id="rId7" display="mailto:Lulu.Wray@collemergencymed.ac.uk" xr:uid="{00000000-0004-0000-0000-000006000000}"/>
    <hyperlink ref="H14" r:id="rId8" display="mailto:Lulu.Wray@collemergencymed.ac.uk" xr:uid="{00000000-0004-0000-0000-000007000000}"/>
    <hyperlink ref="I14" r:id="rId9" display="mailto:Lulu.Wray@collemergencymed.ac.uk" xr:uid="{00000000-0004-0000-0000-000008000000}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"/>
  <sheetViews>
    <sheetView workbookViewId="0">
      <selection activeCell="C41" sqref="C41"/>
    </sheetView>
  </sheetViews>
  <sheetFormatPr defaultColWidth="8.85546875" defaultRowHeight="12.75" x14ac:dyDescent="0.2"/>
  <cols>
    <col min="1" max="1" width="16.7109375" customWidth="1"/>
    <col min="2" max="2" width="20" customWidth="1"/>
    <col min="3" max="3" width="22.85546875" customWidth="1"/>
    <col min="4" max="4" width="20.140625" customWidth="1"/>
    <col min="5" max="5" width="33.42578125" customWidth="1"/>
    <col min="6" max="6" width="23.28515625" customWidth="1"/>
    <col min="7" max="7" width="27" customWidth="1"/>
    <col min="8" max="8" width="15" customWidth="1"/>
    <col min="9" max="9" width="16" customWidth="1"/>
  </cols>
  <sheetData>
    <row r="1" spans="1:10" ht="23.25" x14ac:dyDescent="0.35">
      <c r="A1" s="1" t="s">
        <v>25</v>
      </c>
    </row>
    <row r="3" spans="1:10" ht="15" x14ac:dyDescent="0.25">
      <c r="A3" s="2" t="s">
        <v>26</v>
      </c>
    </row>
    <row r="4" spans="1:10" ht="13.5" thickBot="1" x14ac:dyDescent="0.25"/>
    <row r="5" spans="1:10" ht="15" x14ac:dyDescent="0.25">
      <c r="A5" s="2" t="s">
        <v>0</v>
      </c>
      <c r="B5" s="3">
        <v>0</v>
      </c>
      <c r="C5" t="s">
        <v>1</v>
      </c>
      <c r="E5">
        <f>B5+(B6/2)+B7+(B9/2)</f>
        <v>0</v>
      </c>
      <c r="F5" t="s">
        <v>2</v>
      </c>
      <c r="I5">
        <v>104</v>
      </c>
      <c r="J5" t="s">
        <v>3</v>
      </c>
    </row>
    <row r="6" spans="1:10" x14ac:dyDescent="0.2">
      <c r="B6" s="4">
        <v>0</v>
      </c>
      <c r="C6" t="s">
        <v>4</v>
      </c>
      <c r="E6">
        <f>B5+(B6/2)+B8+(B9/2)</f>
        <v>0</v>
      </c>
      <c r="F6" t="s">
        <v>5</v>
      </c>
      <c r="I6">
        <f>365-104-8</f>
        <v>253</v>
      </c>
      <c r="J6" t="s">
        <v>6</v>
      </c>
    </row>
    <row r="7" spans="1:10" x14ac:dyDescent="0.2">
      <c r="B7" s="4">
        <v>0</v>
      </c>
      <c r="C7" t="s">
        <v>7</v>
      </c>
      <c r="E7">
        <f>B5+B8+B6+B9</f>
        <v>0</v>
      </c>
      <c r="F7" t="s">
        <v>8</v>
      </c>
      <c r="I7">
        <v>8</v>
      </c>
      <c r="J7" t="s">
        <v>9</v>
      </c>
    </row>
    <row r="8" spans="1:10" x14ac:dyDescent="0.2">
      <c r="B8" s="4">
        <v>0</v>
      </c>
      <c r="C8" t="s">
        <v>10</v>
      </c>
    </row>
    <row r="9" spans="1:10" ht="13.5" thickBot="1" x14ac:dyDescent="0.25">
      <c r="B9" s="5">
        <v>0</v>
      </c>
      <c r="C9" t="s">
        <v>11</v>
      </c>
    </row>
    <row r="11" spans="1:10" ht="15" x14ac:dyDescent="0.25">
      <c r="A11" s="6" t="s">
        <v>12</v>
      </c>
      <c r="B11" s="6" t="s">
        <v>13</v>
      </c>
      <c r="C11" s="6" t="s">
        <v>14</v>
      </c>
      <c r="D11" s="6" t="s">
        <v>15</v>
      </c>
      <c r="E11" s="6" t="s">
        <v>16</v>
      </c>
      <c r="F11" s="6" t="s">
        <v>17</v>
      </c>
      <c r="G11" s="6" t="s">
        <v>18</v>
      </c>
      <c r="H11" s="6" t="s">
        <v>19</v>
      </c>
      <c r="I11" s="6" t="s">
        <v>20</v>
      </c>
      <c r="J11" s="7" t="s">
        <v>21</v>
      </c>
    </row>
    <row r="12" spans="1:10" x14ac:dyDescent="0.2">
      <c r="A12" s="8">
        <v>10</v>
      </c>
      <c r="B12" s="8">
        <f t="shared" ref="B12:B28" si="0">A12*$B$6</f>
        <v>0</v>
      </c>
      <c r="C12" s="19">
        <f>B12/104</f>
        <v>0</v>
      </c>
      <c r="D12" s="8">
        <f>A12*$B$7</f>
        <v>0</v>
      </c>
      <c r="E12" s="19">
        <f>D12/$I$6</f>
        <v>0</v>
      </c>
      <c r="F12" s="8">
        <f>A12*$B$8</f>
        <v>0</v>
      </c>
      <c r="G12" s="19">
        <f>(F12/$I$6)</f>
        <v>0</v>
      </c>
      <c r="H12" s="8">
        <f t="shared" ref="H12:H28" si="1">A12*$B$5</f>
        <v>0</v>
      </c>
      <c r="I12" s="10">
        <f>A12*$B$9</f>
        <v>0</v>
      </c>
      <c r="J12" s="10">
        <f t="shared" ref="J12:J28" si="2">I12/$I$7</f>
        <v>0</v>
      </c>
    </row>
    <row r="13" spans="1:10" x14ac:dyDescent="0.2">
      <c r="A13" s="8">
        <v>11</v>
      </c>
      <c r="B13" s="8">
        <f t="shared" si="0"/>
        <v>0</v>
      </c>
      <c r="C13" s="19">
        <f t="shared" ref="C13:C28" si="3">B13/104</f>
        <v>0</v>
      </c>
      <c r="D13" s="8">
        <f t="shared" ref="D13:D28" si="4">A13*$B$7</f>
        <v>0</v>
      </c>
      <c r="E13" s="19">
        <f t="shared" ref="E13:E28" si="5">D13/$I$6</f>
        <v>0</v>
      </c>
      <c r="F13" s="8">
        <f t="shared" ref="F13:F28" si="6">A13*$B$8</f>
        <v>0</v>
      </c>
      <c r="G13" s="19">
        <f t="shared" ref="G13:G28" si="7">(F13/$I$6)</f>
        <v>0</v>
      </c>
      <c r="H13" s="8">
        <f t="shared" si="1"/>
        <v>0</v>
      </c>
      <c r="I13" s="10">
        <f t="shared" ref="I13:I28" si="8">A13*$B$9</f>
        <v>0</v>
      </c>
      <c r="J13" s="10">
        <f t="shared" si="2"/>
        <v>0</v>
      </c>
    </row>
    <row r="14" spans="1:10" x14ac:dyDescent="0.2">
      <c r="A14" s="8">
        <v>12</v>
      </c>
      <c r="B14" s="8">
        <f t="shared" si="0"/>
        <v>0</v>
      </c>
      <c r="C14" s="19">
        <f t="shared" si="3"/>
        <v>0</v>
      </c>
      <c r="D14" s="8">
        <f t="shared" si="4"/>
        <v>0</v>
      </c>
      <c r="E14" s="19">
        <f t="shared" si="5"/>
        <v>0</v>
      </c>
      <c r="F14" s="8">
        <f t="shared" si="6"/>
        <v>0</v>
      </c>
      <c r="G14" s="19">
        <f t="shared" si="7"/>
        <v>0</v>
      </c>
      <c r="H14" s="8">
        <f t="shared" si="1"/>
        <v>0</v>
      </c>
      <c r="I14" s="10">
        <f t="shared" si="8"/>
        <v>0</v>
      </c>
      <c r="J14" s="10">
        <f t="shared" si="2"/>
        <v>0</v>
      </c>
    </row>
    <row r="15" spans="1:10" x14ac:dyDescent="0.2">
      <c r="A15" s="8">
        <v>13</v>
      </c>
      <c r="B15" s="8">
        <f t="shared" si="0"/>
        <v>0</v>
      </c>
      <c r="C15" s="19">
        <f t="shared" si="3"/>
        <v>0</v>
      </c>
      <c r="D15" s="8">
        <f t="shared" si="4"/>
        <v>0</v>
      </c>
      <c r="E15" s="19">
        <f t="shared" si="5"/>
        <v>0</v>
      </c>
      <c r="F15" s="8">
        <f t="shared" si="6"/>
        <v>0</v>
      </c>
      <c r="G15" s="19">
        <f t="shared" si="7"/>
        <v>0</v>
      </c>
      <c r="H15" s="8">
        <f t="shared" si="1"/>
        <v>0</v>
      </c>
      <c r="I15" s="10">
        <f t="shared" si="8"/>
        <v>0</v>
      </c>
      <c r="J15" s="10">
        <f t="shared" si="2"/>
        <v>0</v>
      </c>
    </row>
    <row r="16" spans="1:10" x14ac:dyDescent="0.2">
      <c r="A16" s="8">
        <v>14</v>
      </c>
      <c r="B16" s="8">
        <f t="shared" si="0"/>
        <v>0</v>
      </c>
      <c r="C16" s="19">
        <f t="shared" si="3"/>
        <v>0</v>
      </c>
      <c r="D16" s="8">
        <f t="shared" si="4"/>
        <v>0</v>
      </c>
      <c r="E16" s="19">
        <f t="shared" si="5"/>
        <v>0</v>
      </c>
      <c r="F16" s="8">
        <f t="shared" si="6"/>
        <v>0</v>
      </c>
      <c r="G16" s="19">
        <f>(F16/$I$6)</f>
        <v>0</v>
      </c>
      <c r="H16" s="8">
        <f t="shared" si="1"/>
        <v>0</v>
      </c>
      <c r="I16" s="10">
        <f t="shared" si="8"/>
        <v>0</v>
      </c>
      <c r="J16" s="10">
        <f t="shared" si="2"/>
        <v>0</v>
      </c>
    </row>
    <row r="17" spans="1:10" x14ac:dyDescent="0.2">
      <c r="A17" s="8">
        <v>15</v>
      </c>
      <c r="B17" s="8">
        <f t="shared" si="0"/>
        <v>0</v>
      </c>
      <c r="C17" s="19">
        <f t="shared" si="3"/>
        <v>0</v>
      </c>
      <c r="D17" s="8">
        <f t="shared" si="4"/>
        <v>0</v>
      </c>
      <c r="E17" s="19">
        <f t="shared" si="5"/>
        <v>0</v>
      </c>
      <c r="F17" s="8">
        <f t="shared" si="6"/>
        <v>0</v>
      </c>
      <c r="G17" s="19">
        <f t="shared" si="7"/>
        <v>0</v>
      </c>
      <c r="H17" s="8">
        <f t="shared" si="1"/>
        <v>0</v>
      </c>
      <c r="I17" s="10">
        <f t="shared" si="8"/>
        <v>0</v>
      </c>
      <c r="J17" s="10">
        <f t="shared" si="2"/>
        <v>0</v>
      </c>
    </row>
    <row r="18" spans="1:10" x14ac:dyDescent="0.2">
      <c r="A18" s="8">
        <v>16</v>
      </c>
      <c r="B18" s="8">
        <f t="shared" si="0"/>
        <v>0</v>
      </c>
      <c r="C18" s="19">
        <f t="shared" si="3"/>
        <v>0</v>
      </c>
      <c r="D18" s="8">
        <f t="shared" si="4"/>
        <v>0</v>
      </c>
      <c r="E18" s="19">
        <f t="shared" si="5"/>
        <v>0</v>
      </c>
      <c r="F18" s="8">
        <f t="shared" si="6"/>
        <v>0</v>
      </c>
      <c r="G18" s="19">
        <f t="shared" si="7"/>
        <v>0</v>
      </c>
      <c r="H18" s="8">
        <f t="shared" si="1"/>
        <v>0</v>
      </c>
      <c r="I18" s="10">
        <f t="shared" si="8"/>
        <v>0</v>
      </c>
      <c r="J18" s="10">
        <f t="shared" si="2"/>
        <v>0</v>
      </c>
    </row>
    <row r="19" spans="1:10" x14ac:dyDescent="0.2">
      <c r="A19" s="8">
        <v>17</v>
      </c>
      <c r="B19" s="8">
        <f t="shared" si="0"/>
        <v>0</v>
      </c>
      <c r="C19" s="19">
        <f t="shared" si="3"/>
        <v>0</v>
      </c>
      <c r="D19" s="8">
        <f t="shared" si="4"/>
        <v>0</v>
      </c>
      <c r="E19" s="19">
        <f t="shared" si="5"/>
        <v>0</v>
      </c>
      <c r="F19" s="8">
        <f t="shared" si="6"/>
        <v>0</v>
      </c>
      <c r="G19" s="19">
        <f t="shared" si="7"/>
        <v>0</v>
      </c>
      <c r="H19" s="8">
        <f t="shared" si="1"/>
        <v>0</v>
      </c>
      <c r="I19" s="10">
        <f t="shared" si="8"/>
        <v>0</v>
      </c>
      <c r="J19" s="10">
        <f t="shared" si="2"/>
        <v>0</v>
      </c>
    </row>
    <row r="20" spans="1:10" x14ac:dyDescent="0.2">
      <c r="A20" s="8">
        <v>18</v>
      </c>
      <c r="B20" s="8">
        <f t="shared" si="0"/>
        <v>0</v>
      </c>
      <c r="C20" s="19">
        <f t="shared" si="3"/>
        <v>0</v>
      </c>
      <c r="D20" s="8">
        <f t="shared" si="4"/>
        <v>0</v>
      </c>
      <c r="E20" s="19">
        <f t="shared" si="5"/>
        <v>0</v>
      </c>
      <c r="F20" s="8">
        <f t="shared" si="6"/>
        <v>0</v>
      </c>
      <c r="G20" s="19">
        <f t="shared" si="7"/>
        <v>0</v>
      </c>
      <c r="H20" s="8">
        <f t="shared" si="1"/>
        <v>0</v>
      </c>
      <c r="I20" s="10">
        <f t="shared" si="8"/>
        <v>0</v>
      </c>
      <c r="J20" s="10">
        <f t="shared" si="2"/>
        <v>0</v>
      </c>
    </row>
    <row r="21" spans="1:10" x14ac:dyDescent="0.2">
      <c r="A21" s="8">
        <v>19</v>
      </c>
      <c r="B21" s="8">
        <f t="shared" si="0"/>
        <v>0</v>
      </c>
      <c r="C21" s="19">
        <f t="shared" si="3"/>
        <v>0</v>
      </c>
      <c r="D21" s="8">
        <f t="shared" si="4"/>
        <v>0</v>
      </c>
      <c r="E21" s="19">
        <f t="shared" si="5"/>
        <v>0</v>
      </c>
      <c r="F21" s="8">
        <f t="shared" si="6"/>
        <v>0</v>
      </c>
      <c r="G21" s="19">
        <f t="shared" si="7"/>
        <v>0</v>
      </c>
      <c r="H21" s="8">
        <f t="shared" si="1"/>
        <v>0</v>
      </c>
      <c r="I21" s="10">
        <f t="shared" si="8"/>
        <v>0</v>
      </c>
      <c r="J21" s="10">
        <f t="shared" si="2"/>
        <v>0</v>
      </c>
    </row>
    <row r="22" spans="1:10" x14ac:dyDescent="0.2">
      <c r="A22" s="8">
        <v>20</v>
      </c>
      <c r="B22" s="8">
        <f t="shared" si="0"/>
        <v>0</v>
      </c>
      <c r="C22" s="19">
        <f t="shared" si="3"/>
        <v>0</v>
      </c>
      <c r="D22" s="8">
        <f t="shared" si="4"/>
        <v>0</v>
      </c>
      <c r="E22" s="19">
        <f t="shared" si="5"/>
        <v>0</v>
      </c>
      <c r="F22" s="8">
        <f t="shared" si="6"/>
        <v>0</v>
      </c>
      <c r="G22" s="19">
        <f t="shared" si="7"/>
        <v>0</v>
      </c>
      <c r="H22" s="8">
        <f t="shared" si="1"/>
        <v>0</v>
      </c>
      <c r="I22" s="10">
        <f t="shared" si="8"/>
        <v>0</v>
      </c>
      <c r="J22" s="10">
        <f t="shared" si="2"/>
        <v>0</v>
      </c>
    </row>
    <row r="23" spans="1:10" x14ac:dyDescent="0.2">
      <c r="A23" s="8">
        <v>21</v>
      </c>
      <c r="B23" s="8">
        <f t="shared" si="0"/>
        <v>0</v>
      </c>
      <c r="C23" s="19">
        <f>B23/104</f>
        <v>0</v>
      </c>
      <c r="D23" s="8">
        <f>A23*$B$7</f>
        <v>0</v>
      </c>
      <c r="E23" s="19">
        <f t="shared" si="5"/>
        <v>0</v>
      </c>
      <c r="F23" s="8">
        <f>A23*$B$8</f>
        <v>0</v>
      </c>
      <c r="G23" s="19">
        <f t="shared" si="7"/>
        <v>0</v>
      </c>
      <c r="H23" s="8">
        <f t="shared" si="1"/>
        <v>0</v>
      </c>
      <c r="I23" s="10">
        <f t="shared" si="8"/>
        <v>0</v>
      </c>
      <c r="J23" s="10">
        <f t="shared" si="2"/>
        <v>0</v>
      </c>
    </row>
    <row r="24" spans="1:10" x14ac:dyDescent="0.2">
      <c r="A24" s="8">
        <v>22</v>
      </c>
      <c r="B24" s="8">
        <f t="shared" si="0"/>
        <v>0</v>
      </c>
      <c r="C24" s="19">
        <f t="shared" si="3"/>
        <v>0</v>
      </c>
      <c r="D24" s="8">
        <f t="shared" si="4"/>
        <v>0</v>
      </c>
      <c r="E24" s="19">
        <f t="shared" si="5"/>
        <v>0</v>
      </c>
      <c r="F24" s="8">
        <f t="shared" si="6"/>
        <v>0</v>
      </c>
      <c r="G24" s="19">
        <f t="shared" si="7"/>
        <v>0</v>
      </c>
      <c r="H24" s="8">
        <f t="shared" si="1"/>
        <v>0</v>
      </c>
      <c r="I24" s="10">
        <f t="shared" si="8"/>
        <v>0</v>
      </c>
      <c r="J24" s="10">
        <f t="shared" si="2"/>
        <v>0</v>
      </c>
    </row>
    <row r="25" spans="1:10" x14ac:dyDescent="0.2">
      <c r="A25" s="8">
        <v>23</v>
      </c>
      <c r="B25" s="8">
        <f t="shared" si="0"/>
        <v>0</v>
      </c>
      <c r="C25" s="19">
        <f t="shared" si="3"/>
        <v>0</v>
      </c>
      <c r="D25" s="8">
        <f t="shared" si="4"/>
        <v>0</v>
      </c>
      <c r="E25" s="19">
        <f t="shared" si="5"/>
        <v>0</v>
      </c>
      <c r="F25" s="8">
        <f t="shared" si="6"/>
        <v>0</v>
      </c>
      <c r="G25" s="19">
        <f t="shared" si="7"/>
        <v>0</v>
      </c>
      <c r="H25" s="8">
        <f t="shared" si="1"/>
        <v>0</v>
      </c>
      <c r="I25" s="10">
        <f t="shared" si="8"/>
        <v>0</v>
      </c>
      <c r="J25" s="10">
        <f t="shared" si="2"/>
        <v>0</v>
      </c>
    </row>
    <row r="26" spans="1:10" x14ac:dyDescent="0.2">
      <c r="A26" s="8">
        <v>24</v>
      </c>
      <c r="B26" s="8">
        <f t="shared" si="0"/>
        <v>0</v>
      </c>
      <c r="C26" s="19">
        <f t="shared" si="3"/>
        <v>0</v>
      </c>
      <c r="D26" s="8">
        <f t="shared" si="4"/>
        <v>0</v>
      </c>
      <c r="E26" s="19">
        <f t="shared" si="5"/>
        <v>0</v>
      </c>
      <c r="F26" s="8">
        <f t="shared" si="6"/>
        <v>0</v>
      </c>
      <c r="G26" s="19">
        <f t="shared" si="7"/>
        <v>0</v>
      </c>
      <c r="H26" s="8">
        <f t="shared" si="1"/>
        <v>0</v>
      </c>
      <c r="I26" s="10">
        <f t="shared" si="8"/>
        <v>0</v>
      </c>
      <c r="J26" s="10">
        <f t="shared" si="2"/>
        <v>0</v>
      </c>
    </row>
    <row r="27" spans="1:10" x14ac:dyDescent="0.2">
      <c r="A27" s="8">
        <v>25</v>
      </c>
      <c r="B27" s="8">
        <f t="shared" si="0"/>
        <v>0</v>
      </c>
      <c r="C27" s="19">
        <f t="shared" si="3"/>
        <v>0</v>
      </c>
      <c r="D27" s="8">
        <f t="shared" si="4"/>
        <v>0</v>
      </c>
      <c r="E27" s="19">
        <f t="shared" si="5"/>
        <v>0</v>
      </c>
      <c r="F27" s="8">
        <f t="shared" si="6"/>
        <v>0</v>
      </c>
      <c r="G27" s="19">
        <f t="shared" si="7"/>
        <v>0</v>
      </c>
      <c r="H27" s="8">
        <f t="shared" si="1"/>
        <v>0</v>
      </c>
      <c r="I27" s="10">
        <f t="shared" si="8"/>
        <v>0</v>
      </c>
      <c r="J27" s="10">
        <f t="shared" si="2"/>
        <v>0</v>
      </c>
    </row>
    <row r="28" spans="1:10" x14ac:dyDescent="0.2">
      <c r="A28" s="8">
        <v>26</v>
      </c>
      <c r="B28" s="8">
        <f t="shared" si="0"/>
        <v>0</v>
      </c>
      <c r="C28" s="19">
        <f t="shared" si="3"/>
        <v>0</v>
      </c>
      <c r="D28" s="8">
        <f t="shared" si="4"/>
        <v>0</v>
      </c>
      <c r="E28" s="19">
        <f t="shared" si="5"/>
        <v>0</v>
      </c>
      <c r="F28" s="8">
        <f t="shared" si="6"/>
        <v>0</v>
      </c>
      <c r="G28" s="19">
        <f t="shared" si="7"/>
        <v>0</v>
      </c>
      <c r="H28" s="8">
        <f t="shared" si="1"/>
        <v>0</v>
      </c>
      <c r="I28" s="10">
        <f t="shared" si="8"/>
        <v>0</v>
      </c>
      <c r="J28" s="10">
        <f t="shared" si="2"/>
        <v>0</v>
      </c>
    </row>
    <row r="29" spans="1:10" x14ac:dyDescent="0.2">
      <c r="A29" s="10"/>
      <c r="B29" s="10"/>
      <c r="C29" s="10"/>
      <c r="D29" s="10"/>
      <c r="E29" s="10"/>
      <c r="F29" s="10"/>
      <c r="G29" s="9"/>
      <c r="H29" s="10"/>
      <c r="I29" s="10"/>
      <c r="J29" s="10"/>
    </row>
    <row r="30" spans="1:10" x14ac:dyDescent="0.2">
      <c r="A30" s="10"/>
      <c r="B30" s="10"/>
      <c r="C30" s="10"/>
      <c r="D30" s="10"/>
      <c r="E30" s="10"/>
      <c r="F30" s="10"/>
      <c r="G30" s="9"/>
      <c r="H30" s="10"/>
      <c r="I30" s="10"/>
      <c r="J30" s="10"/>
    </row>
    <row r="31" spans="1:10" x14ac:dyDescent="0.2">
      <c r="A31" s="18" t="s">
        <v>27</v>
      </c>
    </row>
    <row r="32" spans="1:10" ht="13.5" thickBot="1" x14ac:dyDescent="0.25"/>
    <row r="33" spans="1:10" x14ac:dyDescent="0.2">
      <c r="A33" t="s">
        <v>22</v>
      </c>
      <c r="C33" s="10"/>
      <c r="D33" s="11">
        <v>0</v>
      </c>
      <c r="E33" s="10"/>
      <c r="F33" s="10"/>
      <c r="G33" s="9"/>
      <c r="H33" s="10"/>
      <c r="I33" s="10"/>
      <c r="J33" s="10"/>
    </row>
    <row r="34" spans="1:10" x14ac:dyDescent="0.2">
      <c r="A34" s="10" t="s">
        <v>23</v>
      </c>
      <c r="B34" s="8"/>
      <c r="C34" s="9"/>
      <c r="D34" s="12">
        <v>0</v>
      </c>
      <c r="E34" s="9"/>
      <c r="F34" s="8"/>
      <c r="G34" s="9"/>
      <c r="H34" s="8"/>
      <c r="I34" s="10"/>
      <c r="J34" s="10"/>
    </row>
    <row r="35" spans="1:10" ht="13.5" thickBot="1" x14ac:dyDescent="0.25">
      <c r="A35" s="10" t="s">
        <v>24</v>
      </c>
      <c r="D35" s="13">
        <v>0</v>
      </c>
    </row>
    <row r="37" spans="1:10" x14ac:dyDescent="0.2">
      <c r="A37" s="10" t="s">
        <v>33</v>
      </c>
      <c r="B37" s="8">
        <f>D34*$B$6</f>
        <v>0</v>
      </c>
      <c r="C37" s="9">
        <f>B37/104</f>
        <v>0</v>
      </c>
      <c r="D37" s="8">
        <f>D33*$B$7</f>
        <v>0</v>
      </c>
      <c r="E37" s="9">
        <f>D37/$I$6</f>
        <v>0</v>
      </c>
      <c r="F37" s="8">
        <f>D34*$B$8</f>
        <v>0</v>
      </c>
      <c r="G37" s="9">
        <f t="shared" ref="G37" si="9">(F37/$I$6)</f>
        <v>0</v>
      </c>
      <c r="H37" s="8">
        <f>D33*$B$5</f>
        <v>0</v>
      </c>
      <c r="I37" s="10">
        <f>D35*$B$9</f>
        <v>0</v>
      </c>
      <c r="J37" s="10">
        <f>I37/$I$7</f>
        <v>0</v>
      </c>
    </row>
    <row r="38" spans="1:10" x14ac:dyDescent="0.2">
      <c r="A38" s="14"/>
      <c r="B38" s="14"/>
      <c r="C38" s="14"/>
      <c r="D38" s="15"/>
      <c r="E38" s="16"/>
      <c r="F38" s="14"/>
      <c r="G38" s="14"/>
      <c r="H38" s="15"/>
      <c r="I38" s="17"/>
      <c r="J38" s="17"/>
    </row>
    <row r="39" spans="1:10" x14ac:dyDescent="0.2">
      <c r="A39" s="17"/>
      <c r="B39" s="14"/>
      <c r="C39" s="14"/>
      <c r="D39" s="14"/>
      <c r="E39" s="14"/>
      <c r="F39" s="14"/>
      <c r="G39" s="14"/>
      <c r="H39" s="14"/>
      <c r="I39" s="14"/>
      <c r="J39" s="14"/>
    </row>
    <row r="40" spans="1:10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</row>
    <row r="41" spans="1:10" x14ac:dyDescent="0.2">
      <c r="A41" s="14"/>
      <c r="B41" s="15"/>
      <c r="C41" s="16"/>
      <c r="D41" s="15"/>
      <c r="E41" s="16"/>
      <c r="F41" s="15"/>
      <c r="G41" s="16"/>
      <c r="H41" s="15"/>
      <c r="I41" s="14"/>
      <c r="J41" s="14"/>
    </row>
  </sheetData>
  <pageMargins left="0.7" right="0.7" top="0.75" bottom="0.75" header="0.3" footer="0.3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1"/>
  <sheetViews>
    <sheetView topLeftCell="A13" workbookViewId="0">
      <selection activeCell="E51" sqref="E51"/>
    </sheetView>
  </sheetViews>
  <sheetFormatPr defaultColWidth="8.85546875" defaultRowHeight="12.75" x14ac:dyDescent="0.2"/>
  <cols>
    <col min="1" max="1" width="16.7109375" customWidth="1"/>
    <col min="2" max="2" width="20" customWidth="1"/>
    <col min="3" max="3" width="22.85546875" customWidth="1"/>
    <col min="4" max="4" width="20.140625" customWidth="1"/>
    <col min="5" max="5" width="33.42578125" customWidth="1"/>
    <col min="6" max="6" width="23.28515625" customWidth="1"/>
    <col min="7" max="7" width="27" customWidth="1"/>
    <col min="8" max="8" width="15" customWidth="1"/>
    <col min="9" max="9" width="16" customWidth="1"/>
  </cols>
  <sheetData>
    <row r="1" spans="1:10" ht="23.25" x14ac:dyDescent="0.35">
      <c r="A1" s="1" t="s">
        <v>25</v>
      </c>
    </row>
    <row r="3" spans="1:10" ht="15" x14ac:dyDescent="0.25">
      <c r="A3" s="2" t="s">
        <v>26</v>
      </c>
    </row>
    <row r="4" spans="1:10" ht="13.5" thickBot="1" x14ac:dyDescent="0.25"/>
    <row r="5" spans="1:10" ht="15" x14ac:dyDescent="0.25">
      <c r="A5" s="2" t="s">
        <v>0</v>
      </c>
      <c r="B5" s="3">
        <v>0</v>
      </c>
      <c r="C5" t="s">
        <v>1</v>
      </c>
      <c r="E5">
        <f>B5+(B6/2)+B7+(B9/2)</f>
        <v>32.5</v>
      </c>
      <c r="F5" t="s">
        <v>2</v>
      </c>
      <c r="I5">
        <v>104</v>
      </c>
      <c r="J5" t="s">
        <v>3</v>
      </c>
    </row>
    <row r="6" spans="1:10" x14ac:dyDescent="0.2">
      <c r="B6" s="4">
        <v>15</v>
      </c>
      <c r="C6" t="s">
        <v>4</v>
      </c>
      <c r="E6">
        <f>B5+(B6/2)+B8+(B9/2)</f>
        <v>38.5</v>
      </c>
      <c r="F6" t="s">
        <v>5</v>
      </c>
      <c r="I6">
        <f>365-104-8</f>
        <v>253</v>
      </c>
      <c r="J6" t="s">
        <v>6</v>
      </c>
    </row>
    <row r="7" spans="1:10" x14ac:dyDescent="0.2">
      <c r="B7" s="4">
        <v>24</v>
      </c>
      <c r="C7" t="s">
        <v>7</v>
      </c>
      <c r="E7">
        <f>B5+B8+B6+B9</f>
        <v>47</v>
      </c>
      <c r="F7" t="s">
        <v>8</v>
      </c>
      <c r="I7">
        <v>8</v>
      </c>
      <c r="J7" t="s">
        <v>9</v>
      </c>
    </row>
    <row r="8" spans="1:10" x14ac:dyDescent="0.2">
      <c r="B8" s="4">
        <v>30</v>
      </c>
      <c r="C8" t="s">
        <v>10</v>
      </c>
    </row>
    <row r="9" spans="1:10" ht="13.5" thickBot="1" x14ac:dyDescent="0.25">
      <c r="B9" s="5">
        <v>2</v>
      </c>
      <c r="C9" t="s">
        <v>11</v>
      </c>
    </row>
    <row r="11" spans="1:10" ht="15" x14ac:dyDescent="0.25">
      <c r="A11" s="6" t="s">
        <v>12</v>
      </c>
      <c r="B11" s="6" t="s">
        <v>13</v>
      </c>
      <c r="C11" s="6" t="s">
        <v>14</v>
      </c>
      <c r="D11" s="6" t="s">
        <v>15</v>
      </c>
      <c r="E11" s="6" t="s">
        <v>16</v>
      </c>
      <c r="F11" s="6" t="s">
        <v>17</v>
      </c>
      <c r="G11" s="6" t="s">
        <v>18</v>
      </c>
      <c r="H11" s="6" t="s">
        <v>19</v>
      </c>
      <c r="I11" s="6" t="s">
        <v>20</v>
      </c>
      <c r="J11" s="7" t="s">
        <v>21</v>
      </c>
    </row>
    <row r="12" spans="1:10" x14ac:dyDescent="0.2">
      <c r="A12" s="8">
        <v>10</v>
      </c>
      <c r="B12" s="8">
        <f t="shared" ref="B12:B28" si="0">A12*$B$6</f>
        <v>150</v>
      </c>
      <c r="C12" s="19">
        <f>B12/104</f>
        <v>1.4423076923076923</v>
      </c>
      <c r="D12" s="8">
        <f>A12*$B$7</f>
        <v>240</v>
      </c>
      <c r="E12" s="19">
        <f>D12/$I$6</f>
        <v>0.9486166007905138</v>
      </c>
      <c r="F12" s="8">
        <f>A12*$B$8</f>
        <v>300</v>
      </c>
      <c r="G12" s="19">
        <f>(F12/$I$6)</f>
        <v>1.1857707509881423</v>
      </c>
      <c r="H12" s="8">
        <f t="shared" ref="H12:H28" si="1">A12*$B$5</f>
        <v>0</v>
      </c>
      <c r="I12" s="10">
        <f>A12*$B$9</f>
        <v>20</v>
      </c>
      <c r="J12" s="10">
        <f t="shared" ref="J12:J28" si="2">I12/$I$7</f>
        <v>2.5</v>
      </c>
    </row>
    <row r="13" spans="1:10" x14ac:dyDescent="0.2">
      <c r="A13" s="8">
        <v>11</v>
      </c>
      <c r="B13" s="8">
        <f t="shared" si="0"/>
        <v>165</v>
      </c>
      <c r="C13" s="19">
        <f t="shared" ref="C13:C28" si="3">B13/104</f>
        <v>1.5865384615384615</v>
      </c>
      <c r="D13" s="8">
        <f t="shared" ref="D13:D28" si="4">A13*$B$7</f>
        <v>264</v>
      </c>
      <c r="E13" s="19">
        <f t="shared" ref="E13:E28" si="5">D13/$I$6</f>
        <v>1.0434782608695652</v>
      </c>
      <c r="F13" s="8">
        <f t="shared" ref="F13:F28" si="6">A13*$B$8</f>
        <v>330</v>
      </c>
      <c r="G13" s="19">
        <f t="shared" ref="G13:G28" si="7">(F13/$I$6)</f>
        <v>1.3043478260869565</v>
      </c>
      <c r="H13" s="8">
        <f t="shared" si="1"/>
        <v>0</v>
      </c>
      <c r="I13" s="10">
        <f t="shared" ref="I13:I28" si="8">A13*$B$9</f>
        <v>22</v>
      </c>
      <c r="J13" s="10">
        <f t="shared" si="2"/>
        <v>2.75</v>
      </c>
    </row>
    <row r="14" spans="1:10" x14ac:dyDescent="0.2">
      <c r="A14" s="8">
        <v>12</v>
      </c>
      <c r="B14" s="8">
        <f t="shared" si="0"/>
        <v>180</v>
      </c>
      <c r="C14" s="19">
        <f t="shared" si="3"/>
        <v>1.7307692307692308</v>
      </c>
      <c r="D14" s="8">
        <f t="shared" si="4"/>
        <v>288</v>
      </c>
      <c r="E14" s="19">
        <f t="shared" si="5"/>
        <v>1.1383399209486167</v>
      </c>
      <c r="F14" s="8">
        <f t="shared" si="6"/>
        <v>360</v>
      </c>
      <c r="G14" s="19">
        <f t="shared" si="7"/>
        <v>1.4229249011857708</v>
      </c>
      <c r="H14" s="8">
        <f t="shared" si="1"/>
        <v>0</v>
      </c>
      <c r="I14" s="10">
        <f t="shared" si="8"/>
        <v>24</v>
      </c>
      <c r="J14" s="10">
        <f t="shared" si="2"/>
        <v>3</v>
      </c>
    </row>
    <row r="15" spans="1:10" x14ac:dyDescent="0.2">
      <c r="A15" s="8">
        <v>13</v>
      </c>
      <c r="B15" s="8">
        <f t="shared" si="0"/>
        <v>195</v>
      </c>
      <c r="C15" s="19">
        <f t="shared" si="3"/>
        <v>1.875</v>
      </c>
      <c r="D15" s="8">
        <f t="shared" si="4"/>
        <v>312</v>
      </c>
      <c r="E15" s="19">
        <f t="shared" si="5"/>
        <v>1.233201581027668</v>
      </c>
      <c r="F15" s="8">
        <f t="shared" si="6"/>
        <v>390</v>
      </c>
      <c r="G15" s="19">
        <f t="shared" si="7"/>
        <v>1.541501976284585</v>
      </c>
      <c r="H15" s="8">
        <f t="shared" si="1"/>
        <v>0</v>
      </c>
      <c r="I15" s="10">
        <f t="shared" si="8"/>
        <v>26</v>
      </c>
      <c r="J15" s="10">
        <f t="shared" si="2"/>
        <v>3.25</v>
      </c>
    </row>
    <row r="16" spans="1:10" x14ac:dyDescent="0.2">
      <c r="A16" s="8">
        <v>14</v>
      </c>
      <c r="B16" s="8">
        <f t="shared" si="0"/>
        <v>210</v>
      </c>
      <c r="C16" s="19">
        <f t="shared" si="3"/>
        <v>2.0192307692307692</v>
      </c>
      <c r="D16" s="8">
        <f t="shared" si="4"/>
        <v>336</v>
      </c>
      <c r="E16" s="19">
        <f t="shared" si="5"/>
        <v>1.3280632411067195</v>
      </c>
      <c r="F16" s="8">
        <f t="shared" si="6"/>
        <v>420</v>
      </c>
      <c r="G16" s="19">
        <f>(F16/$I$6)</f>
        <v>1.6600790513833992</v>
      </c>
      <c r="H16" s="8">
        <f t="shared" si="1"/>
        <v>0</v>
      </c>
      <c r="I16" s="10">
        <f t="shared" si="8"/>
        <v>28</v>
      </c>
      <c r="J16" s="10">
        <f t="shared" si="2"/>
        <v>3.5</v>
      </c>
    </row>
    <row r="17" spans="1:10" x14ac:dyDescent="0.2">
      <c r="A17" s="8">
        <v>15</v>
      </c>
      <c r="B17" s="8">
        <f t="shared" si="0"/>
        <v>225</v>
      </c>
      <c r="C17" s="19">
        <f t="shared" si="3"/>
        <v>2.1634615384615383</v>
      </c>
      <c r="D17" s="8">
        <f t="shared" si="4"/>
        <v>360</v>
      </c>
      <c r="E17" s="19">
        <f t="shared" si="5"/>
        <v>1.4229249011857708</v>
      </c>
      <c r="F17" s="8">
        <f t="shared" si="6"/>
        <v>450</v>
      </c>
      <c r="G17" s="19">
        <f t="shared" si="7"/>
        <v>1.7786561264822134</v>
      </c>
      <c r="H17" s="8">
        <f t="shared" si="1"/>
        <v>0</v>
      </c>
      <c r="I17" s="10">
        <f t="shared" si="8"/>
        <v>30</v>
      </c>
      <c r="J17" s="10">
        <f t="shared" si="2"/>
        <v>3.75</v>
      </c>
    </row>
    <row r="18" spans="1:10" x14ac:dyDescent="0.2">
      <c r="A18" s="8">
        <v>16</v>
      </c>
      <c r="B18" s="8">
        <f t="shared" si="0"/>
        <v>240</v>
      </c>
      <c r="C18" s="19">
        <f t="shared" si="3"/>
        <v>2.3076923076923075</v>
      </c>
      <c r="D18" s="8">
        <f t="shared" si="4"/>
        <v>384</v>
      </c>
      <c r="E18" s="19">
        <f t="shared" si="5"/>
        <v>1.517786561264822</v>
      </c>
      <c r="F18" s="8">
        <f t="shared" si="6"/>
        <v>480</v>
      </c>
      <c r="G18" s="19">
        <f t="shared" si="7"/>
        <v>1.8972332015810276</v>
      </c>
      <c r="H18" s="8">
        <f t="shared" si="1"/>
        <v>0</v>
      </c>
      <c r="I18" s="10">
        <f t="shared" si="8"/>
        <v>32</v>
      </c>
      <c r="J18" s="10">
        <f t="shared" si="2"/>
        <v>4</v>
      </c>
    </row>
    <row r="19" spans="1:10" x14ac:dyDescent="0.2">
      <c r="A19" s="8">
        <v>17</v>
      </c>
      <c r="B19" s="8">
        <f t="shared" si="0"/>
        <v>255</v>
      </c>
      <c r="C19" s="19">
        <f t="shared" si="3"/>
        <v>2.4519230769230771</v>
      </c>
      <c r="D19" s="8">
        <f t="shared" si="4"/>
        <v>408</v>
      </c>
      <c r="E19" s="19">
        <f t="shared" si="5"/>
        <v>1.6126482213438735</v>
      </c>
      <c r="F19" s="8">
        <f t="shared" si="6"/>
        <v>510</v>
      </c>
      <c r="G19" s="19">
        <f t="shared" si="7"/>
        <v>2.0158102766798418</v>
      </c>
      <c r="H19" s="8">
        <f t="shared" si="1"/>
        <v>0</v>
      </c>
      <c r="I19" s="10">
        <f t="shared" si="8"/>
        <v>34</v>
      </c>
      <c r="J19" s="10">
        <f t="shared" si="2"/>
        <v>4.25</v>
      </c>
    </row>
    <row r="20" spans="1:10" x14ac:dyDescent="0.2">
      <c r="A20" s="8">
        <v>18</v>
      </c>
      <c r="B20" s="8">
        <f t="shared" si="0"/>
        <v>270</v>
      </c>
      <c r="C20" s="19">
        <f t="shared" si="3"/>
        <v>2.5961538461538463</v>
      </c>
      <c r="D20" s="8">
        <f t="shared" si="4"/>
        <v>432</v>
      </c>
      <c r="E20" s="19">
        <f t="shared" si="5"/>
        <v>1.7075098814229248</v>
      </c>
      <c r="F20" s="8">
        <f t="shared" si="6"/>
        <v>540</v>
      </c>
      <c r="G20" s="19">
        <f t="shared" si="7"/>
        <v>2.1343873517786562</v>
      </c>
      <c r="H20" s="8">
        <f t="shared" si="1"/>
        <v>0</v>
      </c>
      <c r="I20" s="10">
        <f t="shared" si="8"/>
        <v>36</v>
      </c>
      <c r="J20" s="10">
        <f t="shared" si="2"/>
        <v>4.5</v>
      </c>
    </row>
    <row r="21" spans="1:10" x14ac:dyDescent="0.2">
      <c r="A21" s="8">
        <v>19</v>
      </c>
      <c r="B21" s="8">
        <f t="shared" si="0"/>
        <v>285</v>
      </c>
      <c r="C21" s="19">
        <f t="shared" si="3"/>
        <v>2.7403846153846154</v>
      </c>
      <c r="D21" s="8">
        <f t="shared" si="4"/>
        <v>456</v>
      </c>
      <c r="E21" s="19">
        <f t="shared" si="5"/>
        <v>1.8023715415019763</v>
      </c>
      <c r="F21" s="8">
        <f t="shared" si="6"/>
        <v>570</v>
      </c>
      <c r="G21" s="19">
        <f t="shared" si="7"/>
        <v>2.2529644268774702</v>
      </c>
      <c r="H21" s="8">
        <f t="shared" si="1"/>
        <v>0</v>
      </c>
      <c r="I21" s="10">
        <f t="shared" si="8"/>
        <v>38</v>
      </c>
      <c r="J21" s="10">
        <f t="shared" si="2"/>
        <v>4.75</v>
      </c>
    </row>
    <row r="22" spans="1:10" x14ac:dyDescent="0.2">
      <c r="A22" s="8">
        <v>20</v>
      </c>
      <c r="B22" s="8">
        <f t="shared" si="0"/>
        <v>300</v>
      </c>
      <c r="C22" s="19">
        <f t="shared" si="3"/>
        <v>2.8846153846153846</v>
      </c>
      <c r="D22" s="8">
        <f t="shared" si="4"/>
        <v>480</v>
      </c>
      <c r="E22" s="19">
        <f t="shared" si="5"/>
        <v>1.8972332015810276</v>
      </c>
      <c r="F22" s="8">
        <f t="shared" si="6"/>
        <v>600</v>
      </c>
      <c r="G22" s="19">
        <f t="shared" si="7"/>
        <v>2.3715415019762847</v>
      </c>
      <c r="H22" s="8">
        <f t="shared" si="1"/>
        <v>0</v>
      </c>
      <c r="I22" s="10">
        <f t="shared" si="8"/>
        <v>40</v>
      </c>
      <c r="J22" s="10">
        <f t="shared" si="2"/>
        <v>5</v>
      </c>
    </row>
    <row r="23" spans="1:10" x14ac:dyDescent="0.2">
      <c r="A23" s="8">
        <v>21</v>
      </c>
      <c r="B23" s="8">
        <f t="shared" si="0"/>
        <v>315</v>
      </c>
      <c r="C23" s="19">
        <f>B23/104</f>
        <v>3.0288461538461537</v>
      </c>
      <c r="D23" s="8">
        <f>A23*$B$7</f>
        <v>504</v>
      </c>
      <c r="E23" s="19">
        <f t="shared" si="5"/>
        <v>1.9920948616600791</v>
      </c>
      <c r="F23" s="8">
        <f>A23*$B$8</f>
        <v>630</v>
      </c>
      <c r="G23" s="19">
        <f t="shared" si="7"/>
        <v>2.4901185770750986</v>
      </c>
      <c r="H23" s="8">
        <f t="shared" si="1"/>
        <v>0</v>
      </c>
      <c r="I23" s="10">
        <f t="shared" si="8"/>
        <v>42</v>
      </c>
      <c r="J23" s="10">
        <f t="shared" si="2"/>
        <v>5.25</v>
      </c>
    </row>
    <row r="24" spans="1:10" x14ac:dyDescent="0.2">
      <c r="A24" s="8">
        <v>22</v>
      </c>
      <c r="B24" s="8">
        <f t="shared" si="0"/>
        <v>330</v>
      </c>
      <c r="C24" s="19">
        <f t="shared" si="3"/>
        <v>3.1730769230769229</v>
      </c>
      <c r="D24" s="8">
        <f t="shared" si="4"/>
        <v>528</v>
      </c>
      <c r="E24" s="19">
        <f t="shared" si="5"/>
        <v>2.0869565217391304</v>
      </c>
      <c r="F24" s="8">
        <f t="shared" si="6"/>
        <v>660</v>
      </c>
      <c r="G24" s="19">
        <f t="shared" si="7"/>
        <v>2.6086956521739131</v>
      </c>
      <c r="H24" s="8">
        <f t="shared" si="1"/>
        <v>0</v>
      </c>
      <c r="I24" s="10">
        <f t="shared" si="8"/>
        <v>44</v>
      </c>
      <c r="J24" s="10">
        <f t="shared" si="2"/>
        <v>5.5</v>
      </c>
    </row>
    <row r="25" spans="1:10" x14ac:dyDescent="0.2">
      <c r="A25" s="8">
        <v>23</v>
      </c>
      <c r="B25" s="8">
        <f t="shared" si="0"/>
        <v>345</v>
      </c>
      <c r="C25" s="19">
        <f t="shared" si="3"/>
        <v>3.3173076923076925</v>
      </c>
      <c r="D25" s="8">
        <f t="shared" si="4"/>
        <v>552</v>
      </c>
      <c r="E25" s="19">
        <f t="shared" si="5"/>
        <v>2.1818181818181817</v>
      </c>
      <c r="F25" s="8">
        <f t="shared" si="6"/>
        <v>690</v>
      </c>
      <c r="G25" s="19">
        <f t="shared" si="7"/>
        <v>2.7272727272727271</v>
      </c>
      <c r="H25" s="8">
        <f t="shared" si="1"/>
        <v>0</v>
      </c>
      <c r="I25" s="10">
        <f t="shared" si="8"/>
        <v>46</v>
      </c>
      <c r="J25" s="10">
        <f t="shared" si="2"/>
        <v>5.75</v>
      </c>
    </row>
    <row r="26" spans="1:10" x14ac:dyDescent="0.2">
      <c r="A26" s="8">
        <v>24</v>
      </c>
      <c r="B26" s="8">
        <f t="shared" si="0"/>
        <v>360</v>
      </c>
      <c r="C26" s="19">
        <f t="shared" si="3"/>
        <v>3.4615384615384617</v>
      </c>
      <c r="D26" s="8">
        <f t="shared" si="4"/>
        <v>576</v>
      </c>
      <c r="E26" s="19">
        <f t="shared" si="5"/>
        <v>2.2766798418972334</v>
      </c>
      <c r="F26" s="8">
        <f t="shared" si="6"/>
        <v>720</v>
      </c>
      <c r="G26" s="19">
        <f t="shared" si="7"/>
        <v>2.8458498023715415</v>
      </c>
      <c r="H26" s="8">
        <f t="shared" si="1"/>
        <v>0</v>
      </c>
      <c r="I26" s="10">
        <f t="shared" si="8"/>
        <v>48</v>
      </c>
      <c r="J26" s="10">
        <f t="shared" si="2"/>
        <v>6</v>
      </c>
    </row>
    <row r="27" spans="1:10" x14ac:dyDescent="0.2">
      <c r="A27" s="8">
        <v>25</v>
      </c>
      <c r="B27" s="8">
        <f t="shared" si="0"/>
        <v>375</v>
      </c>
      <c r="C27" s="19">
        <f t="shared" si="3"/>
        <v>3.6057692307692308</v>
      </c>
      <c r="D27" s="8">
        <f t="shared" si="4"/>
        <v>600</v>
      </c>
      <c r="E27" s="19">
        <f t="shared" si="5"/>
        <v>2.3715415019762847</v>
      </c>
      <c r="F27" s="8">
        <f t="shared" si="6"/>
        <v>750</v>
      </c>
      <c r="G27" s="19">
        <f t="shared" si="7"/>
        <v>2.9644268774703559</v>
      </c>
      <c r="H27" s="8">
        <f t="shared" si="1"/>
        <v>0</v>
      </c>
      <c r="I27" s="10">
        <f t="shared" si="8"/>
        <v>50</v>
      </c>
      <c r="J27" s="10">
        <f t="shared" si="2"/>
        <v>6.25</v>
      </c>
    </row>
    <row r="28" spans="1:10" x14ac:dyDescent="0.2">
      <c r="A28" s="8">
        <v>26</v>
      </c>
      <c r="B28" s="8">
        <f t="shared" si="0"/>
        <v>390</v>
      </c>
      <c r="C28" s="19">
        <f t="shared" si="3"/>
        <v>3.75</v>
      </c>
      <c r="D28" s="8">
        <f t="shared" si="4"/>
        <v>624</v>
      </c>
      <c r="E28" s="19">
        <f t="shared" si="5"/>
        <v>2.4664031620553359</v>
      </c>
      <c r="F28" s="8">
        <f t="shared" si="6"/>
        <v>780</v>
      </c>
      <c r="G28" s="19">
        <f t="shared" si="7"/>
        <v>3.0830039525691699</v>
      </c>
      <c r="H28" s="8">
        <f t="shared" si="1"/>
        <v>0</v>
      </c>
      <c r="I28" s="10">
        <f t="shared" si="8"/>
        <v>52</v>
      </c>
      <c r="J28" s="10">
        <f t="shared" si="2"/>
        <v>6.5</v>
      </c>
    </row>
    <row r="29" spans="1:10" x14ac:dyDescent="0.2">
      <c r="A29" s="10"/>
      <c r="B29" s="10"/>
      <c r="C29" s="10"/>
      <c r="D29" s="10"/>
      <c r="E29" s="10"/>
      <c r="F29" s="10"/>
      <c r="G29" s="9"/>
      <c r="H29" s="10"/>
      <c r="I29" s="10"/>
      <c r="J29" s="10"/>
    </row>
    <row r="30" spans="1:10" x14ac:dyDescent="0.2">
      <c r="A30" s="10"/>
      <c r="B30" s="10"/>
      <c r="C30" s="10"/>
      <c r="D30" s="10"/>
      <c r="E30" s="10"/>
      <c r="F30" s="10"/>
      <c r="G30" s="9"/>
      <c r="H30" s="10"/>
      <c r="I30" s="10"/>
      <c r="J30" s="10"/>
    </row>
    <row r="31" spans="1:10" x14ac:dyDescent="0.2">
      <c r="A31" s="18" t="s">
        <v>27</v>
      </c>
    </row>
    <row r="32" spans="1:10" ht="13.5" thickBot="1" x14ac:dyDescent="0.25"/>
    <row r="33" spans="1:10" x14ac:dyDescent="0.2">
      <c r="A33" t="s">
        <v>22</v>
      </c>
      <c r="C33" s="10"/>
      <c r="D33" s="11">
        <v>12.8</v>
      </c>
      <c r="E33" s="10"/>
      <c r="F33" s="10"/>
      <c r="G33" s="9"/>
      <c r="H33" s="10"/>
      <c r="I33" s="10"/>
      <c r="J33" s="10"/>
    </row>
    <row r="34" spans="1:10" x14ac:dyDescent="0.2">
      <c r="A34" s="10" t="s">
        <v>23</v>
      </c>
      <c r="B34" s="8"/>
      <c r="C34" s="9"/>
      <c r="D34" s="12">
        <v>13.8</v>
      </c>
      <c r="E34" s="9"/>
      <c r="F34" s="8"/>
      <c r="G34" s="9"/>
      <c r="H34" s="8"/>
      <c r="I34" s="10"/>
      <c r="J34" s="10"/>
    </row>
    <row r="35" spans="1:10" ht="13.5" thickBot="1" x14ac:dyDescent="0.25">
      <c r="A35" s="10" t="s">
        <v>24</v>
      </c>
      <c r="D35" s="13">
        <v>16</v>
      </c>
    </row>
    <row r="37" spans="1:10" x14ac:dyDescent="0.2">
      <c r="A37" s="10" t="s">
        <v>33</v>
      </c>
      <c r="B37" s="8">
        <f>D34*$B$6</f>
        <v>207</v>
      </c>
      <c r="C37" s="9">
        <f>B37/104</f>
        <v>1.9903846153846154</v>
      </c>
      <c r="D37" s="8">
        <f>D33*$B$7</f>
        <v>307.20000000000005</v>
      </c>
      <c r="E37" s="9">
        <f>D37/$I$6</f>
        <v>1.2142292490118578</v>
      </c>
      <c r="F37" s="8">
        <f>D34*$B$8</f>
        <v>414</v>
      </c>
      <c r="G37" s="9">
        <f t="shared" ref="G37" si="9">(F37/$I$6)</f>
        <v>1.6363636363636365</v>
      </c>
      <c r="H37" s="8">
        <f>D33*$B$5</f>
        <v>0</v>
      </c>
      <c r="I37" s="10">
        <f>D35*$B$9</f>
        <v>32</v>
      </c>
      <c r="J37" s="10">
        <f>I37/$I$7</f>
        <v>4</v>
      </c>
    </row>
    <row r="38" spans="1:10" x14ac:dyDescent="0.2">
      <c r="A38" s="14"/>
      <c r="B38" s="14"/>
      <c r="C38" s="14"/>
      <c r="D38" s="15"/>
      <c r="E38" s="16"/>
      <c r="F38" s="14"/>
      <c r="G38" s="14"/>
      <c r="H38" s="15"/>
      <c r="I38" s="17"/>
      <c r="J38" s="17"/>
    </row>
    <row r="39" spans="1:10" x14ac:dyDescent="0.2">
      <c r="A39" s="17"/>
      <c r="B39" s="14"/>
      <c r="C39" s="14"/>
      <c r="D39" s="14"/>
      <c r="E39" s="14"/>
      <c r="F39" s="14"/>
      <c r="G39" s="14"/>
      <c r="H39" s="14"/>
      <c r="I39" s="14"/>
      <c r="J39" s="14"/>
    </row>
    <row r="40" spans="1:10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</row>
    <row r="41" spans="1:10" x14ac:dyDescent="0.2">
      <c r="A41" s="14"/>
      <c r="B41" s="15"/>
      <c r="C41" s="16"/>
      <c r="D41" s="15"/>
      <c r="E41" s="16"/>
      <c r="F41" s="15"/>
      <c r="G41" s="16"/>
      <c r="H41" s="15"/>
      <c r="I41" s="14"/>
      <c r="J41" s="14"/>
    </row>
  </sheetData>
  <pageMargins left="0.7" right="0.7" top="0.75" bottom="0.75" header="0.3" footer="0.3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Sustainability &amp; cover calc</vt:lpstr>
      <vt:lpstr>Example from our ED</vt:lpstr>
    </vt:vector>
  </TitlesOfParts>
  <Company>Plymouth ICT Shared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HIGGINSON Ian, Consultant Emergency Medicine</dc:creator>
  <cp:lastModifiedBy>Sid Draper</cp:lastModifiedBy>
  <dcterms:created xsi:type="dcterms:W3CDTF">2015-01-19T14:42:22Z</dcterms:created>
  <dcterms:modified xsi:type="dcterms:W3CDTF">2021-11-11T16:25:28Z</dcterms:modified>
</cp:coreProperties>
</file>